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320" firstSheet="1" activeTab="1"/>
  </bookViews>
  <sheets>
    <sheet name="Arkusz1" sheetId="2" state="hidden" r:id="rId1"/>
    <sheet name="Matura 2024" sheetId="1" r:id="rId2"/>
    <sheet name="Arkusz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4" i="1"/>
  <c r="G5" i="1"/>
  <c r="G7" i="1"/>
  <c r="G9" i="1"/>
  <c r="G10" i="1"/>
  <c r="G11" i="1"/>
  <c r="G12" i="1"/>
  <c r="G13" i="1"/>
  <c r="G14" i="1"/>
  <c r="G3" i="1"/>
  <c r="E3" i="1"/>
  <c r="H20" i="1"/>
  <c r="H19" i="1"/>
  <c r="H31" i="1"/>
  <c r="G15" i="1"/>
  <c r="H8" i="1"/>
  <c r="H6" i="1"/>
  <c r="H5" i="1"/>
  <c r="H4" i="1"/>
  <c r="H3" i="1"/>
  <c r="E14" i="1"/>
  <c r="E7" i="1"/>
  <c r="D15" i="1"/>
  <c r="C15" i="1"/>
  <c r="E15" i="1" s="1"/>
  <c r="K7" i="3"/>
  <c r="H7" i="3"/>
  <c r="E7" i="3"/>
  <c r="K6" i="3"/>
  <c r="H6" i="3"/>
  <c r="E6" i="3"/>
  <c r="K5" i="3"/>
  <c r="H5" i="3"/>
  <c r="E5" i="3"/>
  <c r="K4" i="3"/>
  <c r="H4" i="3"/>
  <c r="E4" i="3"/>
  <c r="G32" i="1"/>
  <c r="G43" i="1" s="1"/>
  <c r="D32" i="1"/>
  <c r="F15" i="1"/>
  <c r="H15" i="1" s="1"/>
  <c r="F32" i="1"/>
  <c r="C32" i="1"/>
  <c r="E30" i="1"/>
  <c r="H27" i="1"/>
  <c r="H28" i="1"/>
  <c r="H29" i="1"/>
  <c r="H21" i="1"/>
  <c r="H18" i="1"/>
  <c r="H30" i="1"/>
  <c r="E4" i="1"/>
  <c r="E5" i="1"/>
  <c r="E6" i="1"/>
  <c r="E8" i="1"/>
  <c r="E9" i="1"/>
  <c r="E10" i="1"/>
  <c r="E11" i="1"/>
  <c r="E12" i="1"/>
  <c r="E13" i="1"/>
  <c r="E31" i="1"/>
  <c r="E19" i="1"/>
  <c r="E20" i="1"/>
  <c r="E21" i="1"/>
  <c r="E22" i="1"/>
  <c r="E23" i="1"/>
  <c r="E24" i="1"/>
  <c r="E25" i="1"/>
  <c r="E26" i="1"/>
  <c r="E27" i="1"/>
  <c r="E28" i="1"/>
  <c r="E29" i="1"/>
  <c r="E18" i="1"/>
  <c r="H22" i="1"/>
  <c r="H23" i="1"/>
  <c r="H24" i="1"/>
  <c r="H25" i="1"/>
  <c r="H26" i="1"/>
  <c r="H7" i="1"/>
  <c r="H9" i="1"/>
  <c r="H10" i="1"/>
  <c r="H11" i="1"/>
  <c r="H12" i="1"/>
  <c r="H13" i="1"/>
  <c r="H14" i="1"/>
  <c r="E32" i="1"/>
  <c r="D43" i="1" l="1"/>
  <c r="H32" i="1"/>
  <c r="F43" i="1"/>
  <c r="H43" i="1"/>
</calcChain>
</file>

<file path=xl/sharedStrings.xml><?xml version="1.0" encoding="utf-8"?>
<sst xmlns="http://schemas.openxmlformats.org/spreadsheetml/2006/main" count="99" uniqueCount="84">
  <si>
    <t>Wyniki matury 2024</t>
  </si>
  <si>
    <t>Nazwa szkoły</t>
  </si>
  <si>
    <t>Liczba absolwentów</t>
  </si>
  <si>
    <t>Zdających</t>
  </si>
  <si>
    <t>Przystąpiło %</t>
  </si>
  <si>
    <t>Zdało</t>
  </si>
  <si>
    <t>Nie zdało</t>
  </si>
  <si>
    <t>Zdało %</t>
  </si>
  <si>
    <t>Laureaci olimpiad i konkursów przedmiotowych (przedmiot i liczba laureatów)</t>
  </si>
  <si>
    <t>1.</t>
  </si>
  <si>
    <t>I Liceum Ogólnokształcące</t>
  </si>
  <si>
    <t xml:space="preserve">Olimpiada filozoficzna`- 2 finalistów, Olimpiada historyczna-1 laureat, 1 finalista, Olimpiada j. hiszpańskiego-1 finalista, Olimpiada j. niemieckiego -1 finalista, Olimpiada Literatury i Języka Polskiego - 1 finalista, Olimpiada Losy Żołnierza i Dzieje Oręża Polskiego - 1 laureat, Olimpiada Wiedzy o Rodzinie - 2 laureatów, Olimpiada Prawosławnej Wiedzy Religijnej - 1 finalista,  Olimpiada z Wiedzy o III RP - 1 finalista, Olimpiada Wiedzy o Prawie - 1 finalista, Ogólnopolski Konkurs Języka Polskiego - 1 laureat, </t>
  </si>
  <si>
    <t>2.</t>
  </si>
  <si>
    <t>II Liceum Ogólnokształcące</t>
  </si>
  <si>
    <t>Olimipada filozoficzna - 1 laureat, 1 finalista; Olimpiada języka łacińskiego - 4 finalistów; Olimpiada Literatury i Języka Polskiego - 1 laureat, 2 finalistów; Olimpiada wiedzy ekonomicznej - 1 finalista; Olimpiada chemiczna - 1 finalista; Olimpiada fizyczna - 1 lauraet, 1 finalista; Olimpiada języka francuskiego - 1 laureat; Olimpiada wiedzy ekologicznej - 1 finalista; Olimpiada o Diamantowy Indeks AGH: fizyka - 5 lauraetów, 1 finalista; Ogólnopolska olimpiada wiedzy chemicznej - 1 laureat; Ogólnopolski konkurs fizyczny "Lwiątko" - 2 lauraetów; Międzynarodowa olimpiada lingwistyczna - 1 laureat; Ogólnopolski konkurs języka łacińskiego - 2 laureatów, 20 finalistów; Podkarpacki konkurs matematyczny im. F.Leji - 4 lauraetów;</t>
  </si>
  <si>
    <t>3.</t>
  </si>
  <si>
    <t>III Liceum Ogólnokształcące</t>
  </si>
  <si>
    <t>Olimpiada Geograficzna - 1 laureat, Olimpiada Wiedzy o Mediach - 1 laureat, Ogólnopolska Olimpiada o Diamentowy Indeks AGH - 1 laureat (geografia), 1 finalista (fizyka)</t>
  </si>
  <si>
    <t>4.</t>
  </si>
  <si>
    <t>IV Liceum Ogólnokształcące</t>
  </si>
  <si>
    <t>Olimpiada filozoficzna`- 1finalista , Olimpiada Literatury i Języka Polskiego - 1 finalista ,   Olimpiada Informatyczna- 1 finalista,Ogólnopolska Olimpiada Teologii Katolickiej-1,Ogólnopolska Olimpiada Wiedzy o Prawie-1 finalista, Ogólnopolski Konkurs Języka Polskiego - 1 laureat, Ogólnopolski Konkurs Wzrostu Kryształów-1 laureat, Ogólnopolska Olimpiada o Diamantowy Indeks AGH: laureaci, matematyka 1, chemia 1; finaliści: chemia 1, matematyka 1, fizyka 1, informatyka 1.</t>
  </si>
  <si>
    <t>5.</t>
  </si>
  <si>
    <t>V Liceum Ogólnokształcące (ZS Sport.)</t>
  </si>
  <si>
    <t>6.</t>
  </si>
  <si>
    <t>VI Liceum Ogólnokształcące (ZS Nr 1)</t>
  </si>
  <si>
    <t>7.</t>
  </si>
  <si>
    <t>VII Liceum Ogólnokształcące (ZS Nr 2)</t>
  </si>
  <si>
    <t>8.</t>
  </si>
  <si>
    <t>VIII Liceum Ogólnokształcące</t>
  </si>
  <si>
    <t>9.</t>
  </si>
  <si>
    <t>IX Liceum Ogólnokształcące z Oddz. Dwujęz.</t>
  </si>
  <si>
    <t>Olimpiada Literatury i Języka Polskiego -1 finalista, Olimpiada Filozoficzna - 2 finalistów, Ogólnopolski Konkurs Wiedzy Biblijnej - 1 finalista, Ogólnopolski Konkurs "Polska-Węgry-Historia Przyjaźni 2024" - 1 laureat, Ogólnopolski Turniej Debat Oksfordzkich "Debbaty" - Finaliści III m.</t>
  </si>
  <si>
    <t>10.</t>
  </si>
  <si>
    <t>X Liceum Ogólnokształcące (ZSKU)</t>
  </si>
  <si>
    <t>11.</t>
  </si>
  <si>
    <t>XII Liceum Ogólnokształcące (ZSO 4)</t>
  </si>
  <si>
    <t>12.</t>
  </si>
  <si>
    <t>XIV Liceum Ogólnokształcące (ZST)</t>
  </si>
  <si>
    <t>Spartakiada Sportowo- obronna Klas Wojskowych -  7 laureatów, Mistrzostwa Polski w dwuboju obronnym LOK – 6 laureatów, Ogólnopolski Przegląd Musztry Klas Wojskowych – 13 laureatów, Ogólnopolska Olimpiada Wiedzy o Janie Pawle II – 1 laureat.</t>
  </si>
  <si>
    <t>Suma</t>
  </si>
  <si>
    <t>16.</t>
  </si>
  <si>
    <t>Technikum Nr 1 (ZS Nr 1)</t>
  </si>
  <si>
    <t>17.</t>
  </si>
  <si>
    <t>Technikum Nr 2 (ZS Nr 2)</t>
  </si>
  <si>
    <t>Konkurs matematyczny "Euklides"- 1 laureat; IX Wojewódzki Konkurs Wiedzy Logistycznej-1 laureat, 3 finalistów; Konkurs Logistyczny "DAF Truck Pain"- 1 laureat; Olimpiada Logistyczno-Spedycyjna organizowana przez Uniwersytet Gdański- 1 laureat, 2 finalistów.</t>
  </si>
  <si>
    <t>18.</t>
  </si>
  <si>
    <t>Technikum Nr 4 (ZSG)</t>
  </si>
  <si>
    <t>19.</t>
  </si>
  <si>
    <t>Technikum Nr 5 (ZS Ekon.)</t>
  </si>
  <si>
    <t>20.</t>
  </si>
  <si>
    <t>Technikum Nr 6 (ZS Elektronicz.)</t>
  </si>
  <si>
    <t>1)Ogólnopolska Olimpiada Wiedzy Elektrycznej i Elektronicznej: 2 laureatów, 2 finalistów; 2)Olimpiada Elektroników i Mechatroników ElektroMechatron - 3 finalistów; 3) Ogólnopolski Konkurs Technik Absolwent 2023 - w dzidzinie elektroniki - II miejsce, w dzidzinie automatyki - I, II i III miejsce; 4) Ogólnopolski Konkurs Umiejętności Zawodowych - 1 laureat w kategorii Robotyka Mobilna,  1 laureat w kategorii Elektronika Prototypowanie;</t>
  </si>
  <si>
    <t>21.</t>
  </si>
  <si>
    <t>Technikum Nr 7 (ZSM)</t>
  </si>
  <si>
    <t>22.</t>
  </si>
  <si>
    <t>Technikum Nr 8 (ZS Energ.)</t>
  </si>
  <si>
    <t>23.</t>
  </si>
  <si>
    <t>Technikum Nr 9 (ZST)</t>
  </si>
  <si>
    <t>Olimpiada Statystyczna - 1 laureat, Ogólnopolska Olimpiada o Finansach ,,Finansomania" – 1 finalista, 23 Podkarpacki Konkurs Matematyczny im. Franciszka Lei – finalista, Międzynarodowy Konkurs Kangur Matematyczny – wyróżnienie, Międzynarodowy Konkurs Programistyczny Baltie 2024 – 9 i 15 miejsce, Ogólnopolski Konkurs "Pracownia Kompetencji Cyfrowych" – laureat konkursu, Ogólnopolski Konkurs pn. Dzień Nowych Technologii w Edukacji – laureat konkursu, Ogólnopolski Konkursu " Leśne żywioły" – 1 laureat, Ogólnopolska Gra Kryptologiczna - ŁAMACZE SZYFRÓW -  16 finalistów, Konkurs Ogólnopolski NOT - Młody Innowator – 1 laureat.</t>
  </si>
  <si>
    <t>24.</t>
  </si>
  <si>
    <t>Technikum Nr 10 (ZS Nr 3)</t>
  </si>
  <si>
    <t>XV Olimpiada Wiedzy Hotelarskiej - 1 laureat, II Olimpiada Umiejętności Hotelarskich - 1 laureat, XXVII Olimpiada Wiedzy o Żywieniu - 1 laureat, Olimpiada Ochrony Środowiska i Chemii Żrównoważonego Rozwoju - etap centralny</t>
  </si>
  <si>
    <t>25.</t>
  </si>
  <si>
    <t>Technikum Nr 11 (ZS Samoch.)</t>
  </si>
  <si>
    <t xml:space="preserve">Ogólnopolskie Mistrzostwa Mechaników-1 laureat, 2 finalistów; Ogólnopolski konkurs Autofachman-1 finalista; Ogólnopolski Turniej Wiedzy Samochodowej-1 finalista; Ogólnopolski Młodzieżowy Turniej Motoryzacyjny-1 finalista </t>
  </si>
  <si>
    <t>26.</t>
  </si>
  <si>
    <t>Technikum Nr 12 (ZSKU)</t>
  </si>
  <si>
    <t>1 laureat i 1 finalista zawodów centralnych Olimpiady Wiedzy i Umiejętności Budowlanych w zakresie architektury karajobrazu, 1 laureat i 1 finalista zawodów centralnych Olimpiady Wiedzy i Umiejętności Budowlanych.</t>
  </si>
  <si>
    <t>27.</t>
  </si>
  <si>
    <t>Technikum Nr 13 (ZS Agroprzedsięb.)</t>
  </si>
  <si>
    <t>28.</t>
  </si>
  <si>
    <t>Ogólnokształcąca Szkoła Muzyczna II st. (ZSMuz. 1)</t>
  </si>
  <si>
    <t>29.</t>
  </si>
  <si>
    <t>Liceum Sztuk Plastycznych (ZS Plastycznych)</t>
  </si>
  <si>
    <t xml:space="preserve">XLVIII Olimpiada Artystyczna - 1 finalista </t>
  </si>
  <si>
    <t>Wszyscy zdający</t>
  </si>
  <si>
    <t>Licea ogólnokształcące</t>
  </si>
  <si>
    <t>Technika</t>
  </si>
  <si>
    <t>%</t>
  </si>
  <si>
    <t>Ogółem</t>
  </si>
  <si>
    <t>KRAJ</t>
  </si>
  <si>
    <t>OKE</t>
  </si>
  <si>
    <t>PODKARPACIE</t>
  </si>
  <si>
    <t>MIASTO RZESZÓW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</si>
</sst>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_ ;_ * \(#,##0.00\)_ ;_ * &quot;-&quot;??_)_ ;_ @_ 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rgb="FF444444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4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wrapText="1"/>
    </xf>
    <xf numFmtId="10" fontId="3" fillId="0" borderId="0" xfId="0" applyNumberFormat="1" applyFont="1"/>
    <xf numFmtId="0" fontId="3" fillId="0" borderId="8" xfId="0" applyFont="1" applyBorder="1"/>
    <xf numFmtId="0" fontId="3" fillId="3" borderId="0" xfId="0" applyFont="1" applyFill="1"/>
    <xf numFmtId="0" fontId="3" fillId="0" borderId="0" xfId="0" applyFont="1" applyProtection="1">
      <protection locked="0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3" fontId="4" fillId="3" borderId="0" xfId="0" applyNumberFormat="1" applyFont="1" applyFill="1" applyAlignment="1" applyProtection="1">
      <alignment horizontal="center" vertical="center"/>
      <protection locked="0"/>
    </xf>
    <xf numFmtId="2" fontId="4" fillId="3" borderId="0" xfId="0" applyNumberFormat="1" applyFont="1" applyFill="1" applyAlignment="1" applyProtection="1">
      <alignment horizontal="center" vertical="center"/>
      <protection locked="0"/>
    </xf>
    <xf numFmtId="4" fontId="4" fillId="3" borderId="0" xfId="0" applyNumberFormat="1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2" fontId="4" fillId="3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0" fontId="8" fillId="0" borderId="0" xfId="0" applyFont="1"/>
    <xf numFmtId="1" fontId="3" fillId="0" borderId="0" xfId="0" applyNumberFormat="1" applyFont="1"/>
    <xf numFmtId="164" fontId="3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0" fontId="3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>
      <alignment horizontal="center" vertical="center"/>
    </xf>
    <xf numFmtId="10" fontId="5" fillId="7" borderId="6" xfId="0" applyNumberFormat="1" applyFont="1" applyFill="1" applyBorder="1" applyAlignment="1">
      <alignment horizontal="center" vertical="center"/>
    </xf>
    <xf numFmtId="10" fontId="4" fillId="7" borderId="6" xfId="0" applyNumberFormat="1" applyFont="1" applyFill="1" applyBorder="1" applyAlignment="1">
      <alignment horizontal="center" vertical="center"/>
    </xf>
    <xf numFmtId="10" fontId="6" fillId="6" borderId="1" xfId="0" applyNumberFormat="1" applyFont="1" applyFill="1" applyBorder="1" applyAlignment="1">
      <alignment horizontal="center" vertical="center"/>
    </xf>
    <xf numFmtId="10" fontId="6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10" fontId="3" fillId="6" borderId="3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0" fontId="5" fillId="7" borderId="5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0" fontId="4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5" zoomScale="70" zoomScaleNormal="70" zoomScaleSheetLayoutView="100" workbookViewId="0">
      <selection activeCell="G29" sqref="G29"/>
    </sheetView>
  </sheetViews>
  <sheetFormatPr defaultRowHeight="15.75" x14ac:dyDescent="0.25"/>
  <cols>
    <col min="1" max="1" width="6.140625" style="14" customWidth="1"/>
    <col min="2" max="2" width="67.28515625" style="14" customWidth="1"/>
    <col min="3" max="3" width="17.28515625" style="14" customWidth="1"/>
    <col min="4" max="4" width="13.7109375" style="14" customWidth="1"/>
    <col min="5" max="5" width="16.42578125" style="14" customWidth="1"/>
    <col min="6" max="6" width="12.140625" style="14" customWidth="1"/>
    <col min="7" max="7" width="14" style="14" customWidth="1"/>
    <col min="8" max="8" width="17" style="34" customWidth="1"/>
    <col min="9" max="9" width="2.5703125" style="14" customWidth="1"/>
    <col min="10" max="10" width="143.85546875" style="14" customWidth="1"/>
    <col min="11" max="11" width="9.28515625" style="14" bestFit="1" customWidth="1"/>
    <col min="12" max="13" width="10.85546875" style="14" bestFit="1" customWidth="1"/>
    <col min="14" max="14" width="9.28515625" style="14" bestFit="1" customWidth="1"/>
    <col min="15" max="16384" width="9.140625" style="14"/>
  </cols>
  <sheetData>
    <row r="1" spans="1:10" ht="37.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</row>
    <row r="2" spans="1:10" ht="31.5" x14ac:dyDescent="0.25">
      <c r="A2" s="16"/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19" t="s">
        <v>7</v>
      </c>
      <c r="J2" s="20" t="s">
        <v>8</v>
      </c>
    </row>
    <row r="3" spans="1:10" ht="63" x14ac:dyDescent="0.25">
      <c r="A3" s="73" t="s">
        <v>9</v>
      </c>
      <c r="B3" s="21" t="s">
        <v>10</v>
      </c>
      <c r="C3" s="22">
        <v>158</v>
      </c>
      <c r="D3" s="22">
        <v>158</v>
      </c>
      <c r="E3" s="65">
        <f>IFERROR(D3/C3,0)</f>
        <v>1</v>
      </c>
      <c r="F3" s="22">
        <v>158</v>
      </c>
      <c r="G3" s="59">
        <f>D3-F3</f>
        <v>0</v>
      </c>
      <c r="H3" s="60">
        <f>IFERROR(F3/D3,0)</f>
        <v>1</v>
      </c>
      <c r="J3" s="24" t="s">
        <v>11</v>
      </c>
    </row>
    <row r="4" spans="1:10" ht="94.5" x14ac:dyDescent="0.25">
      <c r="A4" s="73" t="s">
        <v>12</v>
      </c>
      <c r="B4" s="25" t="s">
        <v>13</v>
      </c>
      <c r="C4" s="22">
        <v>265</v>
      </c>
      <c r="D4" s="22">
        <v>265</v>
      </c>
      <c r="E4" s="65">
        <f t="shared" ref="E4:E13" si="0">IFERROR(D4/C4,0)</f>
        <v>1</v>
      </c>
      <c r="F4" s="22">
        <v>265</v>
      </c>
      <c r="G4" s="59">
        <f>D4-F4</f>
        <v>0</v>
      </c>
      <c r="H4" s="60">
        <f>IFERROR(F4/D4,0)</f>
        <v>1</v>
      </c>
      <c r="J4" s="24" t="s">
        <v>14</v>
      </c>
    </row>
    <row r="5" spans="1:10" ht="31.5" x14ac:dyDescent="0.25">
      <c r="A5" s="73" t="s">
        <v>15</v>
      </c>
      <c r="B5" s="25" t="s">
        <v>16</v>
      </c>
      <c r="C5" s="22">
        <v>234</v>
      </c>
      <c r="D5" s="22">
        <v>233</v>
      </c>
      <c r="E5" s="65">
        <f t="shared" si="0"/>
        <v>0.99572649572649574</v>
      </c>
      <c r="F5" s="22">
        <v>233</v>
      </c>
      <c r="G5" s="59">
        <f>D5-F5</f>
        <v>0</v>
      </c>
      <c r="H5" s="60">
        <f>IFERROR(F5/D5,0)</f>
        <v>1</v>
      </c>
      <c r="J5" s="26" t="s">
        <v>17</v>
      </c>
    </row>
    <row r="6" spans="1:10" ht="63" x14ac:dyDescent="0.25">
      <c r="A6" s="73" t="s">
        <v>18</v>
      </c>
      <c r="B6" s="25" t="s">
        <v>19</v>
      </c>
      <c r="C6" s="22">
        <v>292</v>
      </c>
      <c r="D6" s="22">
        <v>292</v>
      </c>
      <c r="E6" s="65">
        <f t="shared" si="0"/>
        <v>1</v>
      </c>
      <c r="F6" s="22">
        <v>290</v>
      </c>
      <c r="G6" s="59">
        <v>2</v>
      </c>
      <c r="H6" s="60">
        <f>IFERROR(F6/D6,0)</f>
        <v>0.99315068493150682</v>
      </c>
      <c r="J6" s="27" t="s">
        <v>20</v>
      </c>
    </row>
    <row r="7" spans="1:10" x14ac:dyDescent="0.25">
      <c r="A7" s="73" t="s">
        <v>21</v>
      </c>
      <c r="B7" s="25" t="s">
        <v>22</v>
      </c>
      <c r="C7" s="22">
        <v>65</v>
      </c>
      <c r="D7" s="22">
        <v>65</v>
      </c>
      <c r="E7" s="65">
        <f>IFERROR(D7/C7,0)</f>
        <v>1</v>
      </c>
      <c r="F7" s="22">
        <v>48</v>
      </c>
      <c r="G7" s="59">
        <f>D7-F7</f>
        <v>17</v>
      </c>
      <c r="H7" s="60">
        <f t="shared" ref="H7:H14" si="1">IFERROR(F7/D7,0)</f>
        <v>0.7384615384615385</v>
      </c>
      <c r="J7" s="28"/>
    </row>
    <row r="8" spans="1:10" x14ac:dyDescent="0.25">
      <c r="A8" s="73" t="s">
        <v>23</v>
      </c>
      <c r="B8" s="25" t="s">
        <v>24</v>
      </c>
      <c r="C8" s="22">
        <v>258</v>
      </c>
      <c r="D8" s="22">
        <v>258</v>
      </c>
      <c r="E8" s="65">
        <f t="shared" si="0"/>
        <v>1</v>
      </c>
      <c r="F8" s="22">
        <v>249</v>
      </c>
      <c r="G8" s="59">
        <v>9</v>
      </c>
      <c r="H8" s="60">
        <f>IFERROR(F8/D8,0)</f>
        <v>0.96511627906976749</v>
      </c>
      <c r="J8" s="24"/>
    </row>
    <row r="9" spans="1:10" x14ac:dyDescent="0.25">
      <c r="A9" s="73" t="s">
        <v>25</v>
      </c>
      <c r="B9" s="25" t="s">
        <v>26</v>
      </c>
      <c r="C9" s="22">
        <v>17</v>
      </c>
      <c r="D9" s="22">
        <v>15</v>
      </c>
      <c r="E9" s="65">
        <f t="shared" si="0"/>
        <v>0.88235294117647056</v>
      </c>
      <c r="F9" s="22">
        <v>14</v>
      </c>
      <c r="G9" s="59">
        <f t="shared" ref="G9:G14" si="2">D9-F9</f>
        <v>1</v>
      </c>
      <c r="H9" s="60">
        <f t="shared" si="1"/>
        <v>0.93333333333333335</v>
      </c>
      <c r="J9" s="24"/>
    </row>
    <row r="10" spans="1:10" x14ac:dyDescent="0.25">
      <c r="A10" s="73" t="s">
        <v>27</v>
      </c>
      <c r="B10" s="25" t="s">
        <v>28</v>
      </c>
      <c r="C10" s="22">
        <v>82</v>
      </c>
      <c r="D10" s="22">
        <v>81</v>
      </c>
      <c r="E10" s="65">
        <f t="shared" si="0"/>
        <v>0.98780487804878048</v>
      </c>
      <c r="F10" s="22">
        <v>73</v>
      </c>
      <c r="G10" s="59">
        <f t="shared" si="2"/>
        <v>8</v>
      </c>
      <c r="H10" s="60">
        <f t="shared" si="1"/>
        <v>0.90123456790123457</v>
      </c>
      <c r="J10" s="24"/>
    </row>
    <row r="11" spans="1:10" ht="31.5" x14ac:dyDescent="0.25">
      <c r="A11" s="73" t="s">
        <v>29</v>
      </c>
      <c r="B11" s="25" t="s">
        <v>30</v>
      </c>
      <c r="C11" s="22">
        <v>112</v>
      </c>
      <c r="D11" s="22">
        <v>112</v>
      </c>
      <c r="E11" s="65">
        <f t="shared" si="0"/>
        <v>1</v>
      </c>
      <c r="F11" s="22">
        <v>112</v>
      </c>
      <c r="G11" s="59">
        <f t="shared" si="2"/>
        <v>0</v>
      </c>
      <c r="H11" s="60">
        <f t="shared" si="1"/>
        <v>1</v>
      </c>
      <c r="J11" s="24" t="s">
        <v>31</v>
      </c>
    </row>
    <row r="12" spans="1:10" x14ac:dyDescent="0.25">
      <c r="A12" s="73" t="s">
        <v>32</v>
      </c>
      <c r="B12" s="25" t="s">
        <v>33</v>
      </c>
      <c r="C12" s="22">
        <v>16</v>
      </c>
      <c r="D12" s="29">
        <v>15</v>
      </c>
      <c r="E12" s="65">
        <f t="shared" si="0"/>
        <v>0.9375</v>
      </c>
      <c r="F12" s="29">
        <v>12</v>
      </c>
      <c r="G12" s="61">
        <f t="shared" si="2"/>
        <v>3</v>
      </c>
      <c r="H12" s="60">
        <f t="shared" si="1"/>
        <v>0.8</v>
      </c>
      <c r="J12" s="26"/>
    </row>
    <row r="13" spans="1:10" x14ac:dyDescent="0.25">
      <c r="A13" s="73" t="s">
        <v>34</v>
      </c>
      <c r="B13" s="25" t="s">
        <v>35</v>
      </c>
      <c r="C13" s="22">
        <v>31</v>
      </c>
      <c r="D13" s="29">
        <v>18</v>
      </c>
      <c r="E13" s="65">
        <f t="shared" si="0"/>
        <v>0.58064516129032262</v>
      </c>
      <c r="F13" s="29">
        <v>10</v>
      </c>
      <c r="G13" s="61">
        <f t="shared" si="2"/>
        <v>8</v>
      </c>
      <c r="H13" s="60">
        <f t="shared" si="1"/>
        <v>0.55555555555555558</v>
      </c>
      <c r="J13" s="24"/>
    </row>
    <row r="14" spans="1:10" ht="31.5" x14ac:dyDescent="0.25">
      <c r="A14" s="73" t="s">
        <v>36</v>
      </c>
      <c r="B14" s="30" t="s">
        <v>37</v>
      </c>
      <c r="C14" s="22">
        <v>19</v>
      </c>
      <c r="D14" s="22">
        <v>17</v>
      </c>
      <c r="E14" s="65">
        <f>IFERROR(D14/C14,0)</f>
        <v>0.89473684210526316</v>
      </c>
      <c r="F14" s="22">
        <v>16</v>
      </c>
      <c r="G14" s="59">
        <f t="shared" si="2"/>
        <v>1</v>
      </c>
      <c r="H14" s="60">
        <f t="shared" si="1"/>
        <v>0.94117647058823528</v>
      </c>
      <c r="J14" s="24" t="s">
        <v>38</v>
      </c>
    </row>
    <row r="15" spans="1:10" x14ac:dyDescent="0.25">
      <c r="B15" s="62" t="s">
        <v>39</v>
      </c>
      <c r="C15" s="62">
        <f>SUM(C3:C14)</f>
        <v>1549</v>
      </c>
      <c r="D15" s="62">
        <f>SUM(D3:D14)</f>
        <v>1529</v>
      </c>
      <c r="E15" s="63">
        <f>IFERROR(D15/C15,0)</f>
        <v>0.98708844415752095</v>
      </c>
      <c r="F15" s="62">
        <f>SUM(F3:F14)</f>
        <v>1480</v>
      </c>
      <c r="G15" s="62">
        <f>SUM(G3:G14)</f>
        <v>49</v>
      </c>
      <c r="H15" s="64">
        <f>IFERROR(F15/D15,0)</f>
        <v>0.96795291039895359</v>
      </c>
    </row>
    <row r="16" spans="1:10" x14ac:dyDescent="0.25">
      <c r="B16" s="31"/>
      <c r="C16" s="32"/>
      <c r="D16" s="33"/>
      <c r="E16" s="33"/>
      <c r="F16" s="33"/>
      <c r="G16" s="33"/>
    </row>
    <row r="17" spans="1:13" ht="31.5" x14ac:dyDescent="0.25">
      <c r="A17" s="16"/>
      <c r="B17" s="17" t="s">
        <v>1</v>
      </c>
      <c r="C17" s="17" t="s">
        <v>2</v>
      </c>
      <c r="D17" s="17" t="s">
        <v>3</v>
      </c>
      <c r="E17" s="17" t="s">
        <v>4</v>
      </c>
      <c r="F17" s="17" t="s">
        <v>5</v>
      </c>
      <c r="G17" s="18" t="s">
        <v>6</v>
      </c>
      <c r="H17" s="19" t="s">
        <v>7</v>
      </c>
      <c r="J17" s="20" t="s">
        <v>8</v>
      </c>
    </row>
    <row r="18" spans="1:13" x14ac:dyDescent="0.25">
      <c r="A18" s="73" t="s">
        <v>40</v>
      </c>
      <c r="B18" s="25" t="s">
        <v>41</v>
      </c>
      <c r="C18" s="23">
        <v>36</v>
      </c>
      <c r="D18" s="29">
        <v>27</v>
      </c>
      <c r="E18" s="65">
        <f t="shared" ref="E18:E32" si="3">IFERROR(D18/C18,0)</f>
        <v>0.75</v>
      </c>
      <c r="F18" s="29">
        <v>24</v>
      </c>
      <c r="G18" s="61">
        <v>3</v>
      </c>
      <c r="H18" s="60">
        <f t="shared" ref="H18:H29" si="4">IFERROR(F18/D18,0)</f>
        <v>0.88888888888888884</v>
      </c>
      <c r="J18" s="24"/>
    </row>
    <row r="19" spans="1:13" ht="31.5" x14ac:dyDescent="0.25">
      <c r="A19" s="73" t="s">
        <v>42</v>
      </c>
      <c r="B19" s="25" t="s">
        <v>43</v>
      </c>
      <c r="C19" s="23">
        <v>102</v>
      </c>
      <c r="D19" s="29">
        <v>91</v>
      </c>
      <c r="E19" s="65">
        <f t="shared" si="3"/>
        <v>0.89215686274509809</v>
      </c>
      <c r="F19" s="29">
        <v>77</v>
      </c>
      <c r="G19" s="61">
        <v>14</v>
      </c>
      <c r="H19" s="60">
        <f>IFERROR(F19/D19,0)</f>
        <v>0.84615384615384615</v>
      </c>
      <c r="J19" s="24" t="s">
        <v>44</v>
      </c>
    </row>
    <row r="20" spans="1:13" x14ac:dyDescent="0.25">
      <c r="A20" s="73" t="s">
        <v>45</v>
      </c>
      <c r="B20" s="35" t="s">
        <v>46</v>
      </c>
      <c r="C20" s="36">
        <v>133</v>
      </c>
      <c r="D20" s="36">
        <v>103</v>
      </c>
      <c r="E20" s="65">
        <f t="shared" si="3"/>
        <v>0.77443609022556392</v>
      </c>
      <c r="F20" s="36">
        <v>65</v>
      </c>
      <c r="G20" s="59">
        <v>38</v>
      </c>
      <c r="H20" s="60">
        <f>IFERROR(F20/D20,0)</f>
        <v>0.6310679611650486</v>
      </c>
      <c r="J20" s="37"/>
    </row>
    <row r="21" spans="1:13" x14ac:dyDescent="0.25">
      <c r="A21" s="73" t="s">
        <v>47</v>
      </c>
      <c r="B21" s="25" t="s">
        <v>48</v>
      </c>
      <c r="C21" s="22">
        <v>122</v>
      </c>
      <c r="D21" s="22">
        <v>120</v>
      </c>
      <c r="E21" s="65">
        <f t="shared" si="3"/>
        <v>0.98360655737704916</v>
      </c>
      <c r="F21" s="22">
        <v>105</v>
      </c>
      <c r="G21" s="59">
        <f t="shared" ref="G21:G30" si="5">D21-F21</f>
        <v>15</v>
      </c>
      <c r="H21" s="60">
        <f t="shared" si="4"/>
        <v>0.875</v>
      </c>
      <c r="J21" s="24"/>
    </row>
    <row r="22" spans="1:13" ht="63" x14ac:dyDescent="0.25">
      <c r="A22" s="73" t="s">
        <v>49</v>
      </c>
      <c r="B22" s="25" t="s">
        <v>50</v>
      </c>
      <c r="C22" s="22">
        <v>130</v>
      </c>
      <c r="D22" s="22">
        <v>129</v>
      </c>
      <c r="E22" s="65">
        <f t="shared" si="3"/>
        <v>0.99230769230769234</v>
      </c>
      <c r="F22" s="22">
        <v>126</v>
      </c>
      <c r="G22" s="59">
        <f t="shared" si="5"/>
        <v>3</v>
      </c>
      <c r="H22" s="60">
        <f t="shared" si="4"/>
        <v>0.97674418604651159</v>
      </c>
      <c r="J22" s="24" t="s">
        <v>51</v>
      </c>
    </row>
    <row r="23" spans="1:13" x14ac:dyDescent="0.25">
      <c r="A23" s="73" t="s">
        <v>52</v>
      </c>
      <c r="B23" s="25" t="s">
        <v>53</v>
      </c>
      <c r="C23" s="22">
        <v>132</v>
      </c>
      <c r="D23" s="22">
        <v>130</v>
      </c>
      <c r="E23" s="65">
        <f t="shared" si="3"/>
        <v>0.98484848484848486</v>
      </c>
      <c r="F23" s="22">
        <v>128</v>
      </c>
      <c r="G23" s="59">
        <f t="shared" si="5"/>
        <v>2</v>
      </c>
      <c r="H23" s="60">
        <f t="shared" si="4"/>
        <v>0.98461538461538467</v>
      </c>
      <c r="J23" s="24"/>
    </row>
    <row r="24" spans="1:13" x14ac:dyDescent="0.25">
      <c r="A24" s="73" t="s">
        <v>54</v>
      </c>
      <c r="B24" s="25" t="s">
        <v>55</v>
      </c>
      <c r="C24" s="22">
        <v>143</v>
      </c>
      <c r="D24" s="22">
        <v>134</v>
      </c>
      <c r="E24" s="65">
        <f t="shared" si="3"/>
        <v>0.93706293706293708</v>
      </c>
      <c r="F24" s="22">
        <v>115</v>
      </c>
      <c r="G24" s="59">
        <f t="shared" si="5"/>
        <v>19</v>
      </c>
      <c r="H24" s="60">
        <f t="shared" si="4"/>
        <v>0.85820895522388063</v>
      </c>
      <c r="J24" s="24"/>
    </row>
    <row r="25" spans="1:13" ht="78.75" x14ac:dyDescent="0.25">
      <c r="A25" s="73" t="s">
        <v>56</v>
      </c>
      <c r="B25" s="25" t="s">
        <v>57</v>
      </c>
      <c r="C25" s="22">
        <v>116</v>
      </c>
      <c r="D25" s="22">
        <v>105</v>
      </c>
      <c r="E25" s="65">
        <f t="shared" si="3"/>
        <v>0.90517241379310343</v>
      </c>
      <c r="F25" s="22">
        <v>94</v>
      </c>
      <c r="G25" s="59">
        <f t="shared" si="5"/>
        <v>11</v>
      </c>
      <c r="H25" s="60">
        <f t="shared" si="4"/>
        <v>0.89523809523809528</v>
      </c>
      <c r="J25" s="24" t="s">
        <v>58</v>
      </c>
    </row>
    <row r="26" spans="1:13" ht="31.5" x14ac:dyDescent="0.25">
      <c r="A26" s="73" t="s">
        <v>59</v>
      </c>
      <c r="B26" s="25" t="s">
        <v>60</v>
      </c>
      <c r="C26" s="22">
        <v>169</v>
      </c>
      <c r="D26" s="22">
        <v>130</v>
      </c>
      <c r="E26" s="65">
        <f t="shared" si="3"/>
        <v>0.76923076923076927</v>
      </c>
      <c r="F26" s="22">
        <v>97</v>
      </c>
      <c r="G26" s="59">
        <f t="shared" si="5"/>
        <v>33</v>
      </c>
      <c r="H26" s="60">
        <f t="shared" si="4"/>
        <v>0.74615384615384617</v>
      </c>
      <c r="J26" s="24" t="s">
        <v>61</v>
      </c>
    </row>
    <row r="27" spans="1:13" ht="31.5" x14ac:dyDescent="0.25">
      <c r="A27" s="73" t="s">
        <v>62</v>
      </c>
      <c r="B27" s="25" t="s">
        <v>63</v>
      </c>
      <c r="C27" s="22">
        <v>106</v>
      </c>
      <c r="D27" s="22">
        <v>69</v>
      </c>
      <c r="E27" s="65">
        <f t="shared" si="3"/>
        <v>0.65094339622641506</v>
      </c>
      <c r="F27" s="22">
        <v>49</v>
      </c>
      <c r="G27" s="59">
        <f t="shared" si="5"/>
        <v>20</v>
      </c>
      <c r="H27" s="60">
        <f t="shared" si="4"/>
        <v>0.71014492753623193</v>
      </c>
      <c r="J27" s="24" t="s">
        <v>64</v>
      </c>
    </row>
    <row r="28" spans="1:13" ht="31.5" x14ac:dyDescent="0.25">
      <c r="A28" s="73" t="s">
        <v>65</v>
      </c>
      <c r="B28" s="25" t="s">
        <v>66</v>
      </c>
      <c r="C28" s="22">
        <v>51</v>
      </c>
      <c r="D28" s="22">
        <v>37</v>
      </c>
      <c r="E28" s="65">
        <f t="shared" si="3"/>
        <v>0.72549019607843135</v>
      </c>
      <c r="F28" s="22">
        <v>30</v>
      </c>
      <c r="G28" s="59">
        <f t="shared" si="5"/>
        <v>7</v>
      </c>
      <c r="H28" s="60">
        <f t="shared" si="4"/>
        <v>0.81081081081081086</v>
      </c>
      <c r="J28" s="24" t="s">
        <v>67</v>
      </c>
    </row>
    <row r="29" spans="1:13" x14ac:dyDescent="0.25">
      <c r="A29" s="73" t="s">
        <v>68</v>
      </c>
      <c r="B29" s="38" t="s">
        <v>69</v>
      </c>
      <c r="C29" s="39">
        <v>19</v>
      </c>
      <c r="D29" s="39">
        <v>14</v>
      </c>
      <c r="E29" s="66">
        <f t="shared" si="3"/>
        <v>0.73684210526315785</v>
      </c>
      <c r="F29" s="39">
        <v>7</v>
      </c>
      <c r="G29" s="67">
        <f t="shared" si="5"/>
        <v>7</v>
      </c>
      <c r="H29" s="68">
        <f t="shared" si="4"/>
        <v>0.5</v>
      </c>
      <c r="J29" s="26"/>
      <c r="K29" s="15"/>
      <c r="L29" s="15"/>
      <c r="M29" s="15"/>
    </row>
    <row r="30" spans="1:13" x14ac:dyDescent="0.25">
      <c r="A30" s="73" t="s">
        <v>70</v>
      </c>
      <c r="B30" s="25" t="s">
        <v>71</v>
      </c>
      <c r="C30" s="22">
        <v>8</v>
      </c>
      <c r="D30" s="22">
        <v>8</v>
      </c>
      <c r="E30" s="65">
        <f>IFERROR(D30/C30,0)</f>
        <v>1</v>
      </c>
      <c r="F30" s="22">
        <v>8</v>
      </c>
      <c r="G30" s="59">
        <f t="shared" si="5"/>
        <v>0</v>
      </c>
      <c r="H30" s="60">
        <f>IFERROR(F30/D30,0)</f>
        <v>1</v>
      </c>
      <c r="J30" s="40"/>
      <c r="K30" s="15"/>
      <c r="L30" s="15"/>
      <c r="M30" s="15"/>
    </row>
    <row r="31" spans="1:13" x14ac:dyDescent="0.25">
      <c r="A31" s="73" t="s">
        <v>72</v>
      </c>
      <c r="B31" s="25" t="s">
        <v>73</v>
      </c>
      <c r="C31" s="23">
        <v>66</v>
      </c>
      <c r="D31" s="29">
        <v>66</v>
      </c>
      <c r="E31" s="65">
        <f>IFERROR(D31/C31,0)</f>
        <v>1</v>
      </c>
      <c r="F31" s="29">
        <v>51</v>
      </c>
      <c r="G31" s="61">
        <v>15</v>
      </c>
      <c r="H31" s="60">
        <f>IFERROR(F31/D31,0)</f>
        <v>0.77272727272727271</v>
      </c>
      <c r="I31" s="41"/>
      <c r="J31" s="40" t="s">
        <v>74</v>
      </c>
      <c r="K31" s="15"/>
      <c r="L31" s="15"/>
      <c r="M31" s="15"/>
    </row>
    <row r="32" spans="1:13" x14ac:dyDescent="0.25">
      <c r="B32" s="62" t="s">
        <v>39</v>
      </c>
      <c r="C32" s="69">
        <f>SUM(C18:C31)</f>
        <v>1333</v>
      </c>
      <c r="D32" s="69">
        <f>SUM(D18:D31)</f>
        <v>1163</v>
      </c>
      <c r="E32" s="70">
        <f t="shared" si="3"/>
        <v>0.87246811702925731</v>
      </c>
      <c r="F32" s="71">
        <f>SUM(F18:F31)</f>
        <v>976</v>
      </c>
      <c r="G32" s="71">
        <f>SUM(G18:G31)</f>
        <v>187</v>
      </c>
      <c r="H32" s="72">
        <f>IFERROR(F32/D32,0)</f>
        <v>0.83920894239036969</v>
      </c>
      <c r="J32" s="42"/>
    </row>
    <row r="34" spans="1:11" x14ac:dyDescent="0.25">
      <c r="B34" s="43"/>
      <c r="C34" s="43"/>
      <c r="D34" s="43"/>
      <c r="E34" s="43"/>
      <c r="F34" s="43"/>
      <c r="G34" s="43"/>
      <c r="I34" s="43"/>
      <c r="J34" s="43"/>
      <c r="K34" s="43"/>
    </row>
    <row r="35" spans="1:11" x14ac:dyDescent="0.25">
      <c r="A35" s="44"/>
      <c r="B35" s="43"/>
      <c r="C35" s="74"/>
      <c r="D35" s="74"/>
      <c r="E35" s="74"/>
      <c r="F35" s="75"/>
      <c r="G35" s="75"/>
      <c r="H35" s="75"/>
      <c r="I35" s="75"/>
      <c r="J35" s="75"/>
      <c r="K35" s="75"/>
    </row>
    <row r="36" spans="1:11" x14ac:dyDescent="0.25">
      <c r="A36" s="44"/>
      <c r="B36" s="43"/>
      <c r="C36" s="45"/>
      <c r="D36" s="45"/>
      <c r="E36" s="45"/>
      <c r="F36" s="46"/>
      <c r="G36" s="46"/>
      <c r="H36" s="47"/>
      <c r="I36" s="46"/>
      <c r="J36" s="46"/>
      <c r="K36" s="46"/>
    </row>
    <row r="37" spans="1:11" x14ac:dyDescent="0.25">
      <c r="A37" s="44"/>
      <c r="B37" s="48"/>
      <c r="C37" s="49"/>
      <c r="D37" s="49"/>
      <c r="E37" s="50"/>
      <c r="F37" s="49"/>
      <c r="G37" s="49"/>
      <c r="H37" s="51"/>
      <c r="I37" s="49"/>
      <c r="J37" s="49"/>
      <c r="K37" s="50"/>
    </row>
    <row r="38" spans="1:11" x14ac:dyDescent="0.25">
      <c r="A38" s="44"/>
      <c r="B38" s="48"/>
      <c r="C38" s="49"/>
      <c r="D38" s="49"/>
      <c r="E38" s="51"/>
      <c r="F38" s="49"/>
      <c r="G38" s="49"/>
      <c r="H38" s="51"/>
      <c r="I38" s="49"/>
      <c r="J38" s="49"/>
      <c r="K38" s="51"/>
    </row>
    <row r="39" spans="1:11" x14ac:dyDescent="0.25">
      <c r="A39" s="44"/>
      <c r="B39" s="48"/>
      <c r="C39" s="49"/>
      <c r="D39" s="49"/>
      <c r="E39" s="50"/>
      <c r="F39" s="49"/>
      <c r="G39" s="49"/>
      <c r="H39" s="51"/>
      <c r="I39" s="49"/>
      <c r="J39" s="49"/>
      <c r="K39" s="50"/>
    </row>
    <row r="40" spans="1:11" x14ac:dyDescent="0.25">
      <c r="A40" s="44"/>
      <c r="B40" s="48"/>
      <c r="C40" s="52"/>
      <c r="D40" s="52"/>
      <c r="E40" s="50"/>
      <c r="F40" s="52"/>
      <c r="G40" s="52"/>
      <c r="H40" s="51"/>
      <c r="I40" s="52"/>
      <c r="J40" s="52"/>
      <c r="K40" s="50"/>
    </row>
    <row r="41" spans="1:11" x14ac:dyDescent="0.25">
      <c r="A41" s="44"/>
      <c r="B41" s="48"/>
      <c r="C41" s="45"/>
      <c r="D41" s="45"/>
      <c r="E41" s="53"/>
      <c r="F41" s="45"/>
      <c r="G41" s="45"/>
      <c r="H41" s="54"/>
      <c r="I41" s="45"/>
      <c r="J41" s="45"/>
      <c r="K41" s="53"/>
    </row>
    <row r="42" spans="1:11" x14ac:dyDescent="0.25">
      <c r="A42" s="44"/>
    </row>
    <row r="43" spans="1:11" x14ac:dyDescent="0.25">
      <c r="A43" s="44"/>
      <c r="B43" s="55"/>
      <c r="D43" s="56">
        <f>D15+D32</f>
        <v>2692</v>
      </c>
      <c r="E43" s="56"/>
      <c r="F43" s="56">
        <f>F15+F32</f>
        <v>2456</v>
      </c>
      <c r="G43" s="56">
        <f>G15+G32</f>
        <v>236</v>
      </c>
      <c r="H43" s="57">
        <f>IFERROR((F43/D43)*100,"błąd")</f>
        <v>91.233283803863301</v>
      </c>
    </row>
    <row r="44" spans="1:11" x14ac:dyDescent="0.25">
      <c r="A44" s="44"/>
      <c r="B44" s="44"/>
      <c r="C44" s="44"/>
      <c r="D44" s="44"/>
      <c r="E44" s="44"/>
      <c r="F44" s="44"/>
      <c r="G44" s="44"/>
      <c r="H44" s="58"/>
    </row>
    <row r="45" spans="1:11" x14ac:dyDescent="0.25">
      <c r="A45" s="44"/>
      <c r="B45" s="44"/>
      <c r="C45" s="44"/>
      <c r="D45" s="44"/>
      <c r="E45" s="44"/>
      <c r="F45" s="44"/>
      <c r="G45" s="44"/>
      <c r="H45" s="58"/>
    </row>
  </sheetData>
  <sheetProtection sheet="1" objects="1" scenarios="1"/>
  <protectedRanges>
    <protectedRange sqref="F3:G14" name="Zakres1"/>
    <protectedRange sqref="C3:D14" name="Zakres2"/>
    <protectedRange sqref="F18:G31" name="Zakres3"/>
    <protectedRange sqref="J18:J32" name="Zakres4"/>
    <protectedRange sqref="J3:J14" name="Zakres5"/>
    <protectedRange sqref="C18:D31" name="Zakres6"/>
  </protectedRanges>
  <mergeCells count="4">
    <mergeCell ref="C35:E35"/>
    <mergeCell ref="F35:H35"/>
    <mergeCell ref="I35:K35"/>
    <mergeCell ref="A1:H1"/>
  </mergeCells>
  <dataValidations count="4">
    <dataValidation allowBlank="1" showInputMessage="1" showErrorMessage="1" promptTitle="Formuła sama policzy %" prompt="Proszę uzupełnić dane liczbowe, formuła sama policzy wartość %" sqref="H18:H32 H3:H15"/>
    <dataValidation allowBlank="1" showInputMessage="1" showErrorMessage="1" promptTitle="Formułą sama policzy %" prompt="Proszę uzupełnić dane liczbowe, formuła sama policzy wartość %" sqref="E18:E32 E3:E15"/>
    <dataValidation allowBlank="1" showInputMessage="1" showErrorMessage="1" promptTitle="Formuła sama policzy" prompt="Formułą policzy sama ile osób nie zdało na podstawie wartości zdających raz osób które zdały. Nic nie musisz wpisywać. " sqref="B11"/>
    <dataValidation allowBlank="1" showInputMessage="1" showErrorMessage="1" promptTitle="Nie wpisuj. Samo policzy." prompt="Formuła policzy sama ile osób nie zdało na podstawie wartości zdających raz osób które zdały. Nic nie musisz wpisywać. " sqref="G3:G14 G18:G31"/>
  </dataValidation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"/>
  <sheetViews>
    <sheetView workbookViewId="0">
      <selection activeCell="H16" sqref="H16"/>
    </sheetView>
  </sheetViews>
  <sheetFormatPr defaultRowHeight="15" x14ac:dyDescent="0.25"/>
  <cols>
    <col min="2" max="2" width="21.7109375" customWidth="1"/>
    <col min="3" max="4" width="10.42578125" bestFit="1" customWidth="1"/>
    <col min="5" max="5" width="12.140625" bestFit="1" customWidth="1"/>
    <col min="6" max="7" width="10.42578125" bestFit="1" customWidth="1"/>
    <col min="8" max="8" width="12.140625" bestFit="1" customWidth="1"/>
    <col min="9" max="9" width="10.42578125" bestFit="1" customWidth="1"/>
    <col min="10" max="10" width="9" bestFit="1" customWidth="1"/>
    <col min="11" max="11" width="12.140625" bestFit="1" customWidth="1"/>
  </cols>
  <sheetData>
    <row r="2" spans="2:11" ht="18.75" x14ac:dyDescent="0.3">
      <c r="B2" s="1"/>
      <c r="C2" s="77" t="s">
        <v>75</v>
      </c>
      <c r="D2" s="77"/>
      <c r="E2" s="77"/>
      <c r="F2" s="78" t="s">
        <v>76</v>
      </c>
      <c r="G2" s="79"/>
      <c r="H2" s="80"/>
      <c r="I2" s="78" t="s">
        <v>77</v>
      </c>
      <c r="J2" s="79"/>
      <c r="K2" s="80"/>
    </row>
    <row r="3" spans="2:11" ht="18.75" x14ac:dyDescent="0.3">
      <c r="B3" s="1"/>
      <c r="C3" s="2"/>
      <c r="D3" s="2" t="s">
        <v>5</v>
      </c>
      <c r="E3" s="2" t="s">
        <v>78</v>
      </c>
      <c r="F3" s="3" t="s">
        <v>79</v>
      </c>
      <c r="G3" s="3" t="s">
        <v>5</v>
      </c>
      <c r="H3" s="4" t="s">
        <v>78</v>
      </c>
      <c r="I3" s="3" t="s">
        <v>79</v>
      </c>
      <c r="J3" s="3" t="s">
        <v>5</v>
      </c>
      <c r="K3" s="3" t="s">
        <v>78</v>
      </c>
    </row>
    <row r="4" spans="2:11" ht="18.75" x14ac:dyDescent="0.3">
      <c r="B4" s="5" t="s">
        <v>80</v>
      </c>
      <c r="C4" s="6"/>
      <c r="D4" s="6"/>
      <c r="E4" s="7" t="e">
        <f>(D4*100/C4)</f>
        <v>#DIV/0!</v>
      </c>
      <c r="F4" s="8"/>
      <c r="G4" s="8"/>
      <c r="H4" s="9" t="e">
        <f>(G4*100/F4)</f>
        <v>#DIV/0!</v>
      </c>
      <c r="I4" s="8"/>
      <c r="J4" s="8"/>
      <c r="K4" s="7" t="e">
        <f>(J4*100/I4)</f>
        <v>#DIV/0!</v>
      </c>
    </row>
    <row r="5" spans="2:11" ht="18.75" x14ac:dyDescent="0.3">
      <c r="B5" s="5" t="s">
        <v>81</v>
      </c>
      <c r="C5" s="8"/>
      <c r="D5" s="8"/>
      <c r="E5" s="7" t="e">
        <f>(D5*100/C5)</f>
        <v>#DIV/0!</v>
      </c>
      <c r="F5" s="8"/>
      <c r="G5" s="8"/>
      <c r="H5" s="9" t="e">
        <f>(G5*100/F5)</f>
        <v>#DIV/0!</v>
      </c>
      <c r="I5" s="8"/>
      <c r="J5" s="8"/>
      <c r="K5" s="7" t="e">
        <f>(J5*100/I5)</f>
        <v>#DIV/0!</v>
      </c>
    </row>
    <row r="6" spans="2:11" ht="18.75" x14ac:dyDescent="0.3">
      <c r="B6" s="5" t="s">
        <v>82</v>
      </c>
      <c r="C6" s="8"/>
      <c r="D6" s="8"/>
      <c r="E6" s="7" t="e">
        <f>(D6*100/C6)</f>
        <v>#DIV/0!</v>
      </c>
      <c r="F6" s="8"/>
      <c r="G6" s="8"/>
      <c r="H6" s="9" t="e">
        <f>(G6*100/F6)</f>
        <v>#DIV/0!</v>
      </c>
      <c r="I6" s="8"/>
      <c r="J6" s="8"/>
      <c r="K6" s="7" t="e">
        <f>(J6*100/I6)</f>
        <v>#DIV/0!</v>
      </c>
    </row>
    <row r="7" spans="2:11" ht="18.75" x14ac:dyDescent="0.3">
      <c r="B7" s="5" t="s">
        <v>83</v>
      </c>
      <c r="C7" s="10"/>
      <c r="D7" s="10"/>
      <c r="E7" s="11" t="e">
        <f>(D7*100/C7)</f>
        <v>#DIV/0!</v>
      </c>
      <c r="F7" s="10"/>
      <c r="G7" s="10"/>
      <c r="H7" s="12" t="e">
        <f>(G7*100/F7)</f>
        <v>#DIV/0!</v>
      </c>
      <c r="I7" s="10"/>
      <c r="J7" s="13"/>
      <c r="K7" s="11" t="e">
        <f>(J7*100/I7)</f>
        <v>#DIV/0!</v>
      </c>
    </row>
  </sheetData>
  <sheetProtection sheet="1" objects="1" scenarios="1"/>
  <mergeCells count="3">
    <mergeCell ref="C2:E2"/>
    <mergeCell ref="F2:H2"/>
    <mergeCell ref="I2:K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fa8a505-ed7e-454f-9e5b-d3c6df06294e">
      <Terms xmlns="http://schemas.microsoft.com/office/infopath/2007/PartnerControls"/>
    </lcf76f155ced4ddcb4097134ff3c332f>
    <TaxCatchAll xmlns="d28661cb-11fc-48ac-9abe-8f1936a7bd5d" xsi:nil="true"/>
    <SharedWithUsers xmlns="d28661cb-11fc-48ac-9abe-8f1936a7bd5d">
      <UserInfo>
        <DisplayName>Piotr Wanat</DisplayName>
        <AccountId>60</AccountId>
        <AccountType/>
      </UserInfo>
      <UserInfo>
        <DisplayName>Członkowie witryny DYREKTORZY</DisplayName>
        <AccountId>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8300023823784D92687749CD95B51A" ma:contentTypeVersion="15" ma:contentTypeDescription="Utwórz nowy dokument." ma:contentTypeScope="" ma:versionID="8afbcba37c2a65f2935f1c183d0df7ca">
  <xsd:schema xmlns:xsd="http://www.w3.org/2001/XMLSchema" xmlns:xs="http://www.w3.org/2001/XMLSchema" xmlns:p="http://schemas.microsoft.com/office/2006/metadata/properties" xmlns:ns2="9fa8a505-ed7e-454f-9e5b-d3c6df06294e" xmlns:ns3="d28661cb-11fc-48ac-9abe-8f1936a7bd5d" targetNamespace="http://schemas.microsoft.com/office/2006/metadata/properties" ma:root="true" ma:fieldsID="2e37cc3c948b5c9b6cbb8b75bd2378eb" ns2:_="" ns3:_="">
    <xsd:import namespace="9fa8a505-ed7e-454f-9e5b-d3c6df06294e"/>
    <xsd:import namespace="d28661cb-11fc-48ac-9abe-8f1936a7b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8a505-ed7e-454f-9e5b-d3c6df06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fad7681e-d3ca-48b1-aca5-ac14ab0035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661cb-11fc-48ac-9abe-8f1936a7b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c158615-bf02-480e-8528-53ae0d68ddb2}" ma:internalName="TaxCatchAll" ma:showField="CatchAllData" ma:web="d28661cb-11fc-48ac-9abe-8f1936a7bd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9FDF28-3838-439D-BCB5-C28C752DA861}">
  <ds:schemaRefs>
    <ds:schemaRef ds:uri="d28661cb-11fc-48ac-9abe-8f1936a7bd5d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9fa8a505-ed7e-454f-9e5b-d3c6df06294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660590-9745-4349-8FA4-6957DD66AE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1AC4A-CB55-495D-A7DB-B8DBF84F0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a8a505-ed7e-454f-9e5b-d3c6df06294e"/>
    <ds:schemaRef ds:uri="d28661cb-11fc-48ac-9abe-8f1936a7b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Matura 2024</vt:lpstr>
      <vt:lpstr>Arkusz2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2024-07-09T09:32:11Z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0x010100C68300023823784D92687749CD95B51A</vt:lpwstr>
  </property>
  <property fmtid="{D5CDD505-2E9C-101B-9397-08002B2CF9AE}" pid="3" name="MediaServiceImageTags">
    <vt:lpwstr/>
  </property>
</Properties>
</file>